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Jungamento Proposta Técnica" sheetId="1" r:id="rId1"/>
    <sheet name="Jungamento Proposta de Preços" sheetId="2" r:id="rId2"/>
    <sheet name="Jungamento Final" sheetId="3" r:id="rId3"/>
  </sheets>
  <definedNames>
    <definedName name="_xlnm._FilterDatabase" localSheetId="2" hidden="1">'Jungamento Final'!$B$14:$C$14</definedName>
  </definedNames>
  <calcPr calcId="152511"/>
</workbook>
</file>

<file path=xl/calcChain.xml><?xml version="1.0" encoding="utf-8"?>
<calcChain xmlns="http://schemas.openxmlformats.org/spreadsheetml/2006/main">
  <c r="I4" i="3" l="1"/>
  <c r="F11" i="3"/>
  <c r="F10" i="3"/>
  <c r="F9" i="3"/>
  <c r="F8" i="3"/>
  <c r="F7" i="3"/>
  <c r="F6" i="3"/>
  <c r="F5" i="3"/>
  <c r="F4" i="3"/>
  <c r="E5" i="3"/>
  <c r="E6" i="3"/>
  <c r="E7" i="3"/>
  <c r="E8" i="3"/>
  <c r="E9" i="3"/>
  <c r="E10" i="3"/>
  <c r="E11" i="3"/>
  <c r="E4" i="3"/>
  <c r="F27" i="2"/>
  <c r="F26" i="2"/>
  <c r="F25" i="2"/>
  <c r="F24" i="2"/>
  <c r="F23" i="2"/>
  <c r="F22" i="2"/>
  <c r="F21" i="2"/>
  <c r="F20" i="2"/>
  <c r="C4" i="3"/>
  <c r="H5" i="2"/>
  <c r="B31" i="2"/>
  <c r="C31" i="2"/>
  <c r="A21" i="2"/>
  <c r="A22" i="2"/>
  <c r="A23" i="2"/>
  <c r="A24" i="2"/>
  <c r="A25" i="2"/>
  <c r="A26" i="2"/>
  <c r="A27" i="2"/>
  <c r="A20" i="2"/>
  <c r="C21" i="2"/>
  <c r="C22" i="2"/>
  <c r="C23" i="2"/>
  <c r="C24" i="2"/>
  <c r="C25" i="2"/>
  <c r="C26" i="2"/>
  <c r="C27" i="2"/>
  <c r="C20" i="2"/>
  <c r="B21" i="2"/>
  <c r="B22" i="2"/>
  <c r="B23" i="2"/>
  <c r="B24" i="2"/>
  <c r="B25" i="2"/>
  <c r="B26" i="2"/>
  <c r="B27" i="2"/>
  <c r="B20" i="2"/>
  <c r="D20" i="2"/>
  <c r="H6" i="2"/>
  <c r="H7" i="2"/>
  <c r="H8" i="2"/>
  <c r="H9" i="2"/>
  <c r="H10" i="2"/>
  <c r="H11" i="2"/>
  <c r="H12" i="2"/>
  <c r="I5" i="2"/>
  <c r="D5" i="2"/>
  <c r="C6" i="2"/>
  <c r="C5" i="2"/>
  <c r="C5" i="3"/>
  <c r="C6" i="3"/>
  <c r="C7" i="3"/>
  <c r="C8" i="3"/>
  <c r="C9" i="3"/>
  <c r="C10" i="3"/>
  <c r="C11" i="3"/>
  <c r="C11" i="2" l="1"/>
  <c r="D11" i="2" s="1"/>
  <c r="I12" i="2"/>
  <c r="I11" i="2"/>
  <c r="I10" i="2"/>
  <c r="I9" i="2"/>
  <c r="I8" i="2"/>
  <c r="I7" i="2"/>
  <c r="I6" i="2"/>
  <c r="C12" i="2"/>
  <c r="D12" i="2" s="1"/>
  <c r="C10" i="2"/>
  <c r="D10" i="2" s="1"/>
  <c r="C9" i="2"/>
  <c r="D9" i="2" s="1"/>
  <c r="C8" i="2"/>
  <c r="D8" i="2" s="1"/>
  <c r="C7" i="2"/>
  <c r="D7" i="2" s="1"/>
  <c r="D6" i="2"/>
  <c r="L3" i="1"/>
  <c r="I10" i="3" l="1"/>
  <c r="I9" i="3"/>
  <c r="I5" i="3"/>
  <c r="I8" i="3"/>
  <c r="I11" i="3"/>
  <c r="I7" i="3"/>
  <c r="I6" i="3"/>
  <c r="D21" i="2"/>
  <c r="D27" i="2"/>
  <c r="D25" i="2"/>
  <c r="D26" i="2"/>
  <c r="D24" i="2"/>
  <c r="D23" i="2"/>
  <c r="D22" i="2"/>
  <c r="J10" i="1"/>
  <c r="K10" i="1" s="1"/>
  <c r="J9" i="1"/>
  <c r="J8" i="1"/>
  <c r="K8" i="1" s="1"/>
  <c r="J7" i="1"/>
  <c r="K7" i="1" s="1"/>
  <c r="J6" i="1"/>
  <c r="J5" i="1"/>
  <c r="K5" i="1" s="1"/>
  <c r="J4" i="1"/>
  <c r="K4" i="1" s="1"/>
  <c r="J3" i="1"/>
  <c r="K6" i="1"/>
  <c r="K9" i="1"/>
  <c r="K3" i="1"/>
  <c r="J22" i="1"/>
  <c r="J21" i="1"/>
  <c r="J20" i="1"/>
  <c r="J19" i="1"/>
  <c r="J18" i="1"/>
  <c r="J17" i="1"/>
  <c r="J16" i="1"/>
  <c r="J15" i="1"/>
  <c r="E4" i="1"/>
  <c r="E5" i="1"/>
  <c r="E6" i="1"/>
  <c r="E7" i="1"/>
  <c r="E8" i="1"/>
  <c r="E9" i="1"/>
  <c r="E10" i="1"/>
  <c r="E3" i="1"/>
  <c r="N2" i="1" l="1"/>
  <c r="L5" i="1" s="1"/>
  <c r="L8" i="1" l="1"/>
  <c r="L10" i="1"/>
  <c r="L7" i="1"/>
  <c r="L9" i="1"/>
  <c r="L6" i="1"/>
  <c r="L4" i="1"/>
</calcChain>
</file>

<file path=xl/sharedStrings.xml><?xml version="1.0" encoding="utf-8"?>
<sst xmlns="http://schemas.openxmlformats.org/spreadsheetml/2006/main" count="131" uniqueCount="51">
  <si>
    <t>Envelope A</t>
  </si>
  <si>
    <t>Média</t>
  </si>
  <si>
    <t>Plano de Comunicação</t>
  </si>
  <si>
    <t>Envelope B</t>
  </si>
  <si>
    <t>Envelope C</t>
  </si>
  <si>
    <t>Envelope D</t>
  </si>
  <si>
    <t>Envelope E</t>
  </si>
  <si>
    <t>Envelope F</t>
  </si>
  <si>
    <t>Envelope G</t>
  </si>
  <si>
    <t>Envelope H</t>
  </si>
  <si>
    <t>Conjunto de Informações</t>
  </si>
  <si>
    <t>Foco</t>
  </si>
  <si>
    <t>Free</t>
  </si>
  <si>
    <t>Tempero</t>
  </si>
  <si>
    <t>Tiriva</t>
  </si>
  <si>
    <t>Ezcuze</t>
  </si>
  <si>
    <t>Black Flag</t>
  </si>
  <si>
    <t>Táticas</t>
  </si>
  <si>
    <t>Propaga</t>
  </si>
  <si>
    <t>Total</t>
  </si>
  <si>
    <t>MPT</t>
  </si>
  <si>
    <t>IT</t>
  </si>
  <si>
    <t>Julgador 1</t>
  </si>
  <si>
    <t>Julgador 2</t>
  </si>
  <si>
    <t>Julgador 3</t>
  </si>
  <si>
    <t>Tatticas</t>
  </si>
  <si>
    <t>Licitante</t>
  </si>
  <si>
    <t>PPL1</t>
  </si>
  <si>
    <t>PPL2</t>
  </si>
  <si>
    <t>PPP1</t>
  </si>
  <si>
    <t>PPP2</t>
  </si>
  <si>
    <t>PPL/MPD</t>
  </si>
  <si>
    <t>Empresa</t>
  </si>
  <si>
    <t>MPD1</t>
  </si>
  <si>
    <t>MPD2</t>
  </si>
  <si>
    <t>IP</t>
  </si>
  <si>
    <t>MPP</t>
  </si>
  <si>
    <t>ITf</t>
  </si>
  <si>
    <t>IPf</t>
  </si>
  <si>
    <t>AF</t>
  </si>
  <si>
    <t>MBD/PPL</t>
  </si>
  <si>
    <t>Item 11.3.1 a) PPP1 = (PPL1/MPD) x 0,50</t>
  </si>
  <si>
    <t>Item 11.3.1 b) PPP2 = ((MPH+1)/(PPL2+1)) x 0,50</t>
  </si>
  <si>
    <t>Item 11.3.2  PPL = PPP1+PPP2</t>
  </si>
  <si>
    <t>PPL</t>
  </si>
  <si>
    <t>Item 11.3.3 IP = PPL / MPP</t>
  </si>
  <si>
    <t>Jungamento Proposta de Preços</t>
  </si>
  <si>
    <t>Item 13.1.1  Itf = IT X 5</t>
  </si>
  <si>
    <t>Item 13.1.2 Ipf = IP X 5</t>
  </si>
  <si>
    <t>Item 13.1.3 AF = ITf + IPf</t>
  </si>
  <si>
    <t>Classificação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</si>
</sst>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164" fontId="0" fillId="0" borderId="1" xfId="2" applyNumberFormat="1" applyFont="1" applyBorder="1"/>
    <xf numFmtId="0" fontId="3" fillId="0" borderId="0" xfId="0" applyFont="1"/>
    <xf numFmtId="0" fontId="4" fillId="4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/>
    <xf numFmtId="0" fontId="3" fillId="0" borderId="0" xfId="0" applyFont="1" applyBorder="1"/>
    <xf numFmtId="0" fontId="4" fillId="9" borderId="1" xfId="0" applyFont="1" applyFill="1" applyBorder="1" applyAlignment="1">
      <alignment horizontal="center"/>
    </xf>
    <xf numFmtId="10" fontId="3" fillId="0" borderId="0" xfId="0" applyNumberFormat="1" applyFont="1" applyBorder="1"/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9" fontId="3" fillId="0" borderId="1" xfId="2" applyFont="1" applyBorder="1"/>
    <xf numFmtId="0" fontId="5" fillId="0" borderId="1" xfId="0" applyNumberFormat="1" applyFont="1" applyBorder="1"/>
    <xf numFmtId="2" fontId="3" fillId="0" borderId="1" xfId="0" applyNumberFormat="1" applyFont="1" applyBorder="1"/>
    <xf numFmtId="2" fontId="0" fillId="0" borderId="1" xfId="2" applyNumberFormat="1" applyFont="1" applyBorder="1"/>
    <xf numFmtId="2" fontId="0" fillId="0" borderId="1" xfId="0" applyNumberFormat="1" applyBorder="1"/>
    <xf numFmtId="43" fontId="6" fillId="0" borderId="1" xfId="1" applyFont="1" applyBorder="1"/>
    <xf numFmtId="43" fontId="3" fillId="0" borderId="1" xfId="0" applyNumberFormat="1" applyFont="1" applyBorder="1"/>
    <xf numFmtId="43" fontId="3" fillId="0" borderId="1" xfId="1" applyFont="1" applyBorder="1"/>
    <xf numFmtId="0" fontId="4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selection sqref="A1:E1"/>
    </sheetView>
  </sheetViews>
  <sheetFormatPr defaultRowHeight="15" x14ac:dyDescent="0.25"/>
  <cols>
    <col min="1" max="1" width="11" bestFit="1" customWidth="1"/>
    <col min="2" max="10" width="11.140625" customWidth="1"/>
    <col min="12" max="12" width="9.28515625" customWidth="1"/>
  </cols>
  <sheetData>
    <row r="1" spans="1:14" x14ac:dyDescent="0.25">
      <c r="A1" s="37" t="s">
        <v>2</v>
      </c>
      <c r="B1" s="37"/>
      <c r="C1" s="37"/>
      <c r="D1" s="37"/>
      <c r="E1" s="37"/>
      <c r="F1" s="36" t="s">
        <v>10</v>
      </c>
      <c r="G1" s="36"/>
      <c r="H1" s="36"/>
      <c r="I1" s="36"/>
      <c r="J1" s="36"/>
    </row>
    <row r="2" spans="1:14" x14ac:dyDescent="0.25">
      <c r="A2" s="9"/>
      <c r="B2" s="6" t="s">
        <v>22</v>
      </c>
      <c r="C2" s="6" t="s">
        <v>23</v>
      </c>
      <c r="D2" s="6" t="s">
        <v>24</v>
      </c>
      <c r="E2" s="6" t="s">
        <v>1</v>
      </c>
      <c r="F2" s="8"/>
      <c r="G2" s="6" t="s">
        <v>22</v>
      </c>
      <c r="H2" s="6" t="s">
        <v>23</v>
      </c>
      <c r="I2" s="6" t="s">
        <v>24</v>
      </c>
      <c r="J2" s="6" t="s">
        <v>1</v>
      </c>
      <c r="K2" s="7" t="s">
        <v>19</v>
      </c>
      <c r="L2" s="10" t="s">
        <v>21</v>
      </c>
      <c r="M2" s="11" t="s">
        <v>20</v>
      </c>
      <c r="N2" s="12">
        <f>MAX(K3:K10)</f>
        <v>80.333333333333343</v>
      </c>
    </row>
    <row r="3" spans="1:14" x14ac:dyDescent="0.25">
      <c r="A3" s="2" t="s">
        <v>0</v>
      </c>
      <c r="B3" s="3">
        <v>47</v>
      </c>
      <c r="C3" s="3">
        <v>45</v>
      </c>
      <c r="D3" s="3">
        <v>57</v>
      </c>
      <c r="E3" s="4">
        <f>AVERAGE(B3:D3)</f>
        <v>49.666666666666664</v>
      </c>
      <c r="F3" s="2" t="s">
        <v>15</v>
      </c>
      <c r="G3" s="3">
        <v>20</v>
      </c>
      <c r="H3" s="3">
        <v>20</v>
      </c>
      <c r="I3" s="3">
        <v>19</v>
      </c>
      <c r="J3" s="4">
        <f t="shared" ref="J3:J6" si="0">AVERAGE(G3:I3)</f>
        <v>19.666666666666668</v>
      </c>
      <c r="K3" s="5">
        <f>J3+E3</f>
        <v>69.333333333333329</v>
      </c>
      <c r="L3" s="13">
        <f>K3/$N$2</f>
        <v>0.86307053941908696</v>
      </c>
    </row>
    <row r="4" spans="1:14" x14ac:dyDescent="0.25">
      <c r="A4" s="2" t="s">
        <v>3</v>
      </c>
      <c r="B4" s="3">
        <v>68</v>
      </c>
      <c r="C4" s="3">
        <v>60</v>
      </c>
      <c r="D4" s="3">
        <v>66</v>
      </c>
      <c r="E4" s="4">
        <f t="shared" ref="E4:E10" si="1">AVERAGE(B4:D4)</f>
        <v>64.666666666666671</v>
      </c>
      <c r="F4" s="2" t="s">
        <v>18</v>
      </c>
      <c r="G4" s="3">
        <v>16</v>
      </c>
      <c r="H4" s="3">
        <v>16</v>
      </c>
      <c r="I4" s="3">
        <v>15</v>
      </c>
      <c r="J4" s="4">
        <f t="shared" si="0"/>
        <v>15.666666666666666</v>
      </c>
      <c r="K4" s="5">
        <f t="shared" ref="K4:K10" si="2">J4+E4</f>
        <v>80.333333333333343</v>
      </c>
      <c r="L4" s="13">
        <f t="shared" ref="L4:L10" si="3">K4/$N$2</f>
        <v>1</v>
      </c>
    </row>
    <row r="5" spans="1:14" x14ac:dyDescent="0.25">
      <c r="A5" s="2" t="s">
        <v>4</v>
      </c>
      <c r="B5" s="3">
        <v>30</v>
      </c>
      <c r="C5" s="3">
        <v>44</v>
      </c>
      <c r="D5" s="3">
        <v>42</v>
      </c>
      <c r="E5" s="4">
        <f t="shared" si="1"/>
        <v>38.666666666666664</v>
      </c>
      <c r="F5" s="2" t="s">
        <v>14</v>
      </c>
      <c r="G5" s="3">
        <v>11</v>
      </c>
      <c r="H5" s="3">
        <v>11</v>
      </c>
      <c r="I5" s="3">
        <v>13</v>
      </c>
      <c r="J5" s="4">
        <f t="shared" si="0"/>
        <v>11.666666666666666</v>
      </c>
      <c r="K5" s="5">
        <f t="shared" si="2"/>
        <v>50.333333333333329</v>
      </c>
      <c r="L5" s="13">
        <f t="shared" si="3"/>
        <v>0.62655601659751026</v>
      </c>
    </row>
    <row r="6" spans="1:14" x14ac:dyDescent="0.25">
      <c r="A6" s="2" t="s">
        <v>5</v>
      </c>
      <c r="B6" s="3">
        <v>47</v>
      </c>
      <c r="C6" s="3">
        <v>62</v>
      </c>
      <c r="D6" s="3">
        <v>62</v>
      </c>
      <c r="E6" s="4">
        <f t="shared" si="1"/>
        <v>57</v>
      </c>
      <c r="F6" s="2" t="s">
        <v>12</v>
      </c>
      <c r="G6" s="3">
        <v>20</v>
      </c>
      <c r="H6" s="3">
        <v>20</v>
      </c>
      <c r="I6" s="3">
        <v>20</v>
      </c>
      <c r="J6" s="4">
        <f t="shared" si="0"/>
        <v>20</v>
      </c>
      <c r="K6" s="5">
        <f t="shared" si="2"/>
        <v>77</v>
      </c>
      <c r="L6" s="13">
        <f t="shared" si="3"/>
        <v>0.95850622406638997</v>
      </c>
    </row>
    <row r="7" spans="1:14" x14ac:dyDescent="0.25">
      <c r="A7" s="2" t="s">
        <v>6</v>
      </c>
      <c r="B7" s="3">
        <v>19</v>
      </c>
      <c r="C7" s="3">
        <v>35</v>
      </c>
      <c r="D7" s="3">
        <v>35</v>
      </c>
      <c r="E7" s="4">
        <f t="shared" si="1"/>
        <v>29.666666666666668</v>
      </c>
      <c r="F7" s="2" t="s">
        <v>11</v>
      </c>
      <c r="G7" s="3">
        <v>13</v>
      </c>
      <c r="H7" s="3">
        <v>13</v>
      </c>
      <c r="I7" s="3">
        <v>16</v>
      </c>
      <c r="J7" s="4">
        <f>AVERAGE(G7:I7)</f>
        <v>14</v>
      </c>
      <c r="K7" s="5">
        <f t="shared" si="2"/>
        <v>43.666666666666671</v>
      </c>
      <c r="L7" s="13">
        <f t="shared" si="3"/>
        <v>0.54356846473029041</v>
      </c>
    </row>
    <row r="8" spans="1:14" x14ac:dyDescent="0.25">
      <c r="A8" s="2" t="s">
        <v>7</v>
      </c>
      <c r="B8" s="3">
        <v>32</v>
      </c>
      <c r="C8" s="3">
        <v>38</v>
      </c>
      <c r="D8" s="3">
        <v>42</v>
      </c>
      <c r="E8" s="4">
        <f t="shared" si="1"/>
        <v>37.333333333333336</v>
      </c>
      <c r="F8" s="2" t="s">
        <v>16</v>
      </c>
      <c r="G8" s="3">
        <v>11</v>
      </c>
      <c r="H8" s="3">
        <v>11</v>
      </c>
      <c r="I8" s="3">
        <v>10</v>
      </c>
      <c r="J8" s="4">
        <f t="shared" ref="J8:J10" si="4">AVERAGE(G8:I8)</f>
        <v>10.666666666666666</v>
      </c>
      <c r="K8" s="5">
        <f t="shared" si="2"/>
        <v>48</v>
      </c>
      <c r="L8" s="13">
        <f t="shared" si="3"/>
        <v>0.59751037344398328</v>
      </c>
    </row>
    <row r="9" spans="1:14" x14ac:dyDescent="0.25">
      <c r="A9" s="2" t="s">
        <v>8</v>
      </c>
      <c r="B9" s="3">
        <v>47</v>
      </c>
      <c r="C9" s="3">
        <v>55</v>
      </c>
      <c r="D9" s="3">
        <v>60</v>
      </c>
      <c r="E9" s="4">
        <f t="shared" si="1"/>
        <v>54</v>
      </c>
      <c r="F9" s="2" t="s">
        <v>13</v>
      </c>
      <c r="G9" s="3">
        <v>16</v>
      </c>
      <c r="H9" s="3">
        <v>16</v>
      </c>
      <c r="I9" s="3">
        <v>16</v>
      </c>
      <c r="J9" s="4">
        <f t="shared" si="4"/>
        <v>16</v>
      </c>
      <c r="K9" s="5">
        <f t="shared" si="2"/>
        <v>70</v>
      </c>
      <c r="L9" s="13">
        <f t="shared" si="3"/>
        <v>0.87136929460580903</v>
      </c>
    </row>
    <row r="10" spans="1:14" x14ac:dyDescent="0.25">
      <c r="A10" s="2" t="s">
        <v>9</v>
      </c>
      <c r="B10" s="3">
        <v>40</v>
      </c>
      <c r="C10" s="3">
        <v>51</v>
      </c>
      <c r="D10" s="3">
        <v>48</v>
      </c>
      <c r="E10" s="4">
        <f t="shared" si="1"/>
        <v>46.333333333333336</v>
      </c>
      <c r="F10" s="2" t="s">
        <v>25</v>
      </c>
      <c r="G10" s="3">
        <v>20</v>
      </c>
      <c r="H10" s="3">
        <v>20</v>
      </c>
      <c r="I10" s="3">
        <v>20</v>
      </c>
      <c r="J10" s="4">
        <f t="shared" si="4"/>
        <v>20</v>
      </c>
      <c r="K10" s="5">
        <f t="shared" si="2"/>
        <v>66.333333333333343</v>
      </c>
      <c r="L10" s="13">
        <f t="shared" si="3"/>
        <v>0.82572614107883824</v>
      </c>
    </row>
    <row r="11" spans="1:14" x14ac:dyDescent="0.25">
      <c r="E11" s="1"/>
    </row>
    <row r="13" spans="1:14" x14ac:dyDescent="0.25">
      <c r="F13" s="36" t="s">
        <v>10</v>
      </c>
      <c r="G13" s="36"/>
      <c r="H13" s="36"/>
      <c r="I13" s="36"/>
      <c r="J13" s="36"/>
    </row>
    <row r="14" spans="1:14" x14ac:dyDescent="0.25">
      <c r="A14" s="8" t="s">
        <v>26</v>
      </c>
      <c r="B14" s="10" t="s">
        <v>21</v>
      </c>
      <c r="F14" s="8"/>
      <c r="G14" s="6" t="s">
        <v>22</v>
      </c>
      <c r="H14" s="6" t="s">
        <v>23</v>
      </c>
      <c r="I14" s="6" t="s">
        <v>24</v>
      </c>
      <c r="J14" s="6" t="s">
        <v>1</v>
      </c>
    </row>
    <row r="15" spans="1:14" x14ac:dyDescent="0.25">
      <c r="A15" s="2" t="s">
        <v>18</v>
      </c>
      <c r="B15" s="13">
        <v>1</v>
      </c>
      <c r="F15" s="2" t="s">
        <v>11</v>
      </c>
      <c r="G15" s="3">
        <v>13</v>
      </c>
      <c r="H15" s="3">
        <v>13</v>
      </c>
      <c r="I15" s="3">
        <v>16</v>
      </c>
      <c r="J15" s="4">
        <f>AVERAGE(G15:I15)</f>
        <v>14</v>
      </c>
    </row>
    <row r="16" spans="1:14" x14ac:dyDescent="0.25">
      <c r="A16" s="2" t="s">
        <v>12</v>
      </c>
      <c r="B16" s="13">
        <v>0.95850622406638997</v>
      </c>
      <c r="F16" s="2" t="s">
        <v>12</v>
      </c>
      <c r="G16" s="3">
        <v>20</v>
      </c>
      <c r="H16" s="3">
        <v>20</v>
      </c>
      <c r="I16" s="3">
        <v>20</v>
      </c>
      <c r="J16" s="4">
        <f t="shared" ref="J16:J22" si="5">AVERAGE(G16:I16)</f>
        <v>20</v>
      </c>
    </row>
    <row r="17" spans="1:10" x14ac:dyDescent="0.25">
      <c r="A17" s="2" t="s">
        <v>13</v>
      </c>
      <c r="B17" s="13">
        <v>0.87136929460580903</v>
      </c>
      <c r="F17" s="2" t="s">
        <v>13</v>
      </c>
      <c r="G17" s="3">
        <v>16</v>
      </c>
      <c r="H17" s="3">
        <v>16</v>
      </c>
      <c r="I17" s="3">
        <v>16</v>
      </c>
      <c r="J17" s="4">
        <f t="shared" si="5"/>
        <v>16</v>
      </c>
    </row>
    <row r="18" spans="1:10" x14ac:dyDescent="0.25">
      <c r="A18" s="2" t="s">
        <v>15</v>
      </c>
      <c r="B18" s="13">
        <v>0.86307053941908696</v>
      </c>
      <c r="F18" s="2" t="s">
        <v>14</v>
      </c>
      <c r="G18" s="3">
        <v>11</v>
      </c>
      <c r="H18" s="3">
        <v>11</v>
      </c>
      <c r="I18" s="3">
        <v>13</v>
      </c>
      <c r="J18" s="4">
        <f t="shared" si="5"/>
        <v>11.666666666666666</v>
      </c>
    </row>
    <row r="19" spans="1:10" x14ac:dyDescent="0.25">
      <c r="A19" s="2" t="s">
        <v>25</v>
      </c>
      <c r="B19" s="13">
        <v>0.82572614107883824</v>
      </c>
      <c r="F19" s="2" t="s">
        <v>15</v>
      </c>
      <c r="G19" s="3">
        <v>20</v>
      </c>
      <c r="H19" s="3">
        <v>20</v>
      </c>
      <c r="I19" s="3">
        <v>19</v>
      </c>
      <c r="J19" s="4">
        <f t="shared" si="5"/>
        <v>19.666666666666668</v>
      </c>
    </row>
    <row r="20" spans="1:10" x14ac:dyDescent="0.25">
      <c r="A20" s="2" t="s">
        <v>14</v>
      </c>
      <c r="B20" s="13">
        <v>0.62655601659751026</v>
      </c>
      <c r="F20" s="2" t="s">
        <v>16</v>
      </c>
      <c r="G20" s="3">
        <v>11</v>
      </c>
      <c r="H20" s="3">
        <v>11</v>
      </c>
      <c r="I20" s="3">
        <v>10</v>
      </c>
      <c r="J20" s="4">
        <f t="shared" si="5"/>
        <v>10.666666666666666</v>
      </c>
    </row>
    <row r="21" spans="1:10" x14ac:dyDescent="0.25">
      <c r="A21" s="2" t="s">
        <v>16</v>
      </c>
      <c r="B21" s="13">
        <v>0.59751037344398328</v>
      </c>
      <c r="F21" s="2" t="s">
        <v>17</v>
      </c>
      <c r="G21" s="3">
        <v>20</v>
      </c>
      <c r="H21" s="3">
        <v>20</v>
      </c>
      <c r="I21" s="3">
        <v>20</v>
      </c>
      <c r="J21" s="4">
        <f t="shared" si="5"/>
        <v>20</v>
      </c>
    </row>
    <row r="22" spans="1:10" x14ac:dyDescent="0.25">
      <c r="A22" s="2" t="s">
        <v>11</v>
      </c>
      <c r="B22" s="13">
        <v>0.54356846473029041</v>
      </c>
      <c r="F22" s="2" t="s">
        <v>18</v>
      </c>
      <c r="G22" s="3">
        <v>16</v>
      </c>
      <c r="H22" s="3">
        <v>16</v>
      </c>
      <c r="I22" s="3">
        <v>15</v>
      </c>
      <c r="J22" s="4">
        <f t="shared" si="5"/>
        <v>15.666666666666666</v>
      </c>
    </row>
  </sheetData>
  <sortState ref="A15:B22">
    <sortCondition descending="1" ref="B14"/>
  </sortState>
  <mergeCells count="3">
    <mergeCell ref="F13:J13"/>
    <mergeCell ref="F1:J1"/>
    <mergeCell ref="A1:E1"/>
  </mergeCells>
  <pageMargins left="0.25" right="0.25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/>
  </sheetViews>
  <sheetFormatPr defaultColWidth="13.7109375" defaultRowHeight="16.5" customHeight="1" x14ac:dyDescent="0.25"/>
  <cols>
    <col min="1" max="3" width="13.7109375" style="14"/>
    <col min="4" max="4" width="16.140625" style="14" bestFit="1" customWidth="1"/>
    <col min="5" max="16384" width="13.7109375" style="14"/>
  </cols>
  <sheetData>
    <row r="1" spans="1:9" ht="16.5" customHeight="1" x14ac:dyDescent="0.25">
      <c r="A1" s="33" t="s">
        <v>46</v>
      </c>
    </row>
    <row r="3" spans="1:9" ht="16.5" customHeight="1" x14ac:dyDescent="0.25">
      <c r="A3" s="39" t="s">
        <v>41</v>
      </c>
      <c r="B3" s="40"/>
      <c r="C3" s="40"/>
      <c r="D3" s="41"/>
      <c r="F3" s="42" t="s">
        <v>42</v>
      </c>
      <c r="G3" s="43"/>
      <c r="H3" s="43"/>
      <c r="I3" s="44"/>
    </row>
    <row r="4" spans="1:9" ht="16.5" customHeight="1" x14ac:dyDescent="0.25">
      <c r="A4" s="15" t="s">
        <v>26</v>
      </c>
      <c r="B4" s="15" t="s">
        <v>27</v>
      </c>
      <c r="C4" s="15" t="s">
        <v>31</v>
      </c>
      <c r="D4" s="15" t="s">
        <v>29</v>
      </c>
      <c r="F4" s="21" t="s">
        <v>26</v>
      </c>
      <c r="G4" s="21" t="s">
        <v>28</v>
      </c>
      <c r="H4" s="21" t="s">
        <v>40</v>
      </c>
      <c r="I4" s="21" t="s">
        <v>30</v>
      </c>
    </row>
    <row r="5" spans="1:9" ht="16.5" customHeight="1" x14ac:dyDescent="0.25">
      <c r="A5" s="2" t="s">
        <v>18</v>
      </c>
      <c r="B5" s="25">
        <v>0.3</v>
      </c>
      <c r="C5" s="27">
        <f>B5/B16</f>
        <v>0.31578947368421051</v>
      </c>
      <c r="D5" s="27">
        <f>C5*0.5</f>
        <v>0.15789473684210525</v>
      </c>
      <c r="F5" s="2" t="s">
        <v>18</v>
      </c>
      <c r="G5" s="25">
        <v>0.2</v>
      </c>
      <c r="H5" s="31">
        <f>(G$16+1)/(G5+1)</f>
        <v>0.93333333333333346</v>
      </c>
      <c r="I5" s="32">
        <f>H5*0.5</f>
        <v>0.46666666666666673</v>
      </c>
    </row>
    <row r="6" spans="1:9" ht="16.5" customHeight="1" x14ac:dyDescent="0.25">
      <c r="A6" s="2" t="s">
        <v>12</v>
      </c>
      <c r="B6" s="25">
        <v>0.3</v>
      </c>
      <c r="C6" s="27">
        <f>B6/B16</f>
        <v>0.31578947368421051</v>
      </c>
      <c r="D6" s="27">
        <f>C6*0.5</f>
        <v>0.15789473684210525</v>
      </c>
      <c r="F6" s="2" t="s">
        <v>12</v>
      </c>
      <c r="G6" s="25">
        <v>0.2</v>
      </c>
      <c r="H6" s="31">
        <f t="shared" ref="H6:H12" si="0">(G$16+1)/(G6+1)</f>
        <v>0.93333333333333346</v>
      </c>
      <c r="I6" s="32">
        <f>H6*0.5</f>
        <v>0.46666666666666673</v>
      </c>
    </row>
    <row r="7" spans="1:9" ht="16.5" customHeight="1" x14ac:dyDescent="0.25">
      <c r="A7" s="2" t="s">
        <v>13</v>
      </c>
      <c r="B7" s="25">
        <v>0.9</v>
      </c>
      <c r="C7" s="27">
        <f>B7/B16</f>
        <v>0.94736842105263164</v>
      </c>
      <c r="D7" s="27">
        <f>C7*0.5</f>
        <v>0.47368421052631582</v>
      </c>
      <c r="F7" s="2" t="s">
        <v>13</v>
      </c>
      <c r="G7" s="25">
        <v>0.2</v>
      </c>
      <c r="H7" s="31">
        <f t="shared" si="0"/>
        <v>0.93333333333333346</v>
      </c>
      <c r="I7" s="32">
        <f t="shared" ref="I7:I12" si="1">H7*0.5</f>
        <v>0.46666666666666673</v>
      </c>
    </row>
    <row r="8" spans="1:9" ht="16.5" customHeight="1" x14ac:dyDescent="0.25">
      <c r="A8" s="2" t="s">
        <v>15</v>
      </c>
      <c r="B8" s="25">
        <v>0.56000000000000005</v>
      </c>
      <c r="C8" s="27">
        <f>B8/B16</f>
        <v>0.58947368421052637</v>
      </c>
      <c r="D8" s="27">
        <f t="shared" ref="D8:D12" si="2">C8*0.5</f>
        <v>0.29473684210526319</v>
      </c>
      <c r="F8" s="2" t="s">
        <v>15</v>
      </c>
      <c r="G8" s="25">
        <v>0.12</v>
      </c>
      <c r="H8" s="31">
        <f t="shared" si="0"/>
        <v>1</v>
      </c>
      <c r="I8" s="32">
        <f t="shared" si="1"/>
        <v>0.5</v>
      </c>
    </row>
    <row r="9" spans="1:9" ht="16.5" customHeight="1" x14ac:dyDescent="0.25">
      <c r="A9" s="2" t="s">
        <v>25</v>
      </c>
      <c r="B9" s="25">
        <v>0.3</v>
      </c>
      <c r="C9" s="27">
        <f>B9/B16</f>
        <v>0.31578947368421051</v>
      </c>
      <c r="D9" s="27">
        <f t="shared" si="2"/>
        <v>0.15789473684210525</v>
      </c>
      <c r="F9" s="2" t="s">
        <v>25</v>
      </c>
      <c r="G9" s="25">
        <v>0.2</v>
      </c>
      <c r="H9" s="31">
        <f t="shared" si="0"/>
        <v>0.93333333333333346</v>
      </c>
      <c r="I9" s="32">
        <f t="shared" si="1"/>
        <v>0.46666666666666673</v>
      </c>
    </row>
    <row r="10" spans="1:9" ht="16.5" customHeight="1" x14ac:dyDescent="0.25">
      <c r="A10" s="2" t="s">
        <v>14</v>
      </c>
      <c r="B10" s="25">
        <v>0.4</v>
      </c>
      <c r="C10" s="27">
        <f>B10/B16</f>
        <v>0.4210526315789474</v>
      </c>
      <c r="D10" s="27">
        <f t="shared" si="2"/>
        <v>0.2105263157894737</v>
      </c>
      <c r="F10" s="2" t="s">
        <v>14</v>
      </c>
      <c r="G10" s="25">
        <v>0.2</v>
      </c>
      <c r="H10" s="31">
        <f t="shared" si="0"/>
        <v>0.93333333333333346</v>
      </c>
      <c r="I10" s="32">
        <f t="shared" si="1"/>
        <v>0.46666666666666673</v>
      </c>
    </row>
    <row r="11" spans="1:9" ht="16.5" customHeight="1" x14ac:dyDescent="0.25">
      <c r="A11" s="2" t="s">
        <v>16</v>
      </c>
      <c r="B11" s="25">
        <v>0.2</v>
      </c>
      <c r="C11" s="27">
        <f>B11/B16</f>
        <v>0.2105263157894737</v>
      </c>
      <c r="D11" s="27">
        <f t="shared" si="2"/>
        <v>0.10526315789473685</v>
      </c>
      <c r="F11" s="2" t="s">
        <v>16</v>
      </c>
      <c r="G11" s="25">
        <v>0.2</v>
      </c>
      <c r="H11" s="31">
        <f t="shared" si="0"/>
        <v>0.93333333333333346</v>
      </c>
      <c r="I11" s="32">
        <f t="shared" si="1"/>
        <v>0.46666666666666673</v>
      </c>
    </row>
    <row r="12" spans="1:9" ht="16.5" customHeight="1" x14ac:dyDescent="0.25">
      <c r="A12" s="2" t="s">
        <v>11</v>
      </c>
      <c r="B12" s="25">
        <v>0.95</v>
      </c>
      <c r="C12" s="27">
        <f>B12/B16</f>
        <v>1</v>
      </c>
      <c r="D12" s="27">
        <f t="shared" si="2"/>
        <v>0.5</v>
      </c>
      <c r="F12" s="2" t="s">
        <v>11</v>
      </c>
      <c r="G12" s="25">
        <v>0.2</v>
      </c>
      <c r="H12" s="31">
        <f t="shared" si="0"/>
        <v>0.93333333333333346</v>
      </c>
      <c r="I12" s="32">
        <f t="shared" si="1"/>
        <v>0.46666666666666673</v>
      </c>
    </row>
    <row r="14" spans="1:9" ht="16.5" customHeight="1" x14ac:dyDescent="0.25">
      <c r="C14" s="17"/>
      <c r="D14" s="17"/>
      <c r="I14" s="17"/>
    </row>
    <row r="15" spans="1:9" ht="16.5" customHeight="1" x14ac:dyDescent="0.25">
      <c r="A15" s="15" t="s">
        <v>26</v>
      </c>
      <c r="B15" s="15" t="s">
        <v>33</v>
      </c>
      <c r="C15" s="17"/>
      <c r="D15" s="17"/>
      <c r="F15" s="21" t="s">
        <v>26</v>
      </c>
      <c r="G15" s="21" t="s">
        <v>34</v>
      </c>
      <c r="I15" s="17"/>
    </row>
    <row r="16" spans="1:9" ht="16.5" customHeight="1" x14ac:dyDescent="0.25">
      <c r="A16" s="2" t="s">
        <v>11</v>
      </c>
      <c r="B16" s="26">
        <v>0.95</v>
      </c>
      <c r="C16" s="17"/>
      <c r="D16" s="17"/>
      <c r="F16" s="16" t="s">
        <v>15</v>
      </c>
      <c r="G16" s="30">
        <v>0.12</v>
      </c>
      <c r="I16" s="17"/>
    </row>
    <row r="18" spans="1:7" ht="16.5" customHeight="1" x14ac:dyDescent="0.25">
      <c r="A18" s="39" t="s">
        <v>43</v>
      </c>
      <c r="B18" s="40"/>
      <c r="C18" s="40"/>
      <c r="D18" s="41"/>
      <c r="F18" s="45" t="s">
        <v>45</v>
      </c>
      <c r="G18" s="45"/>
    </row>
    <row r="19" spans="1:7" ht="16.5" customHeight="1" x14ac:dyDescent="0.25">
      <c r="A19" s="15" t="s">
        <v>32</v>
      </c>
      <c r="B19" s="15" t="s">
        <v>29</v>
      </c>
      <c r="C19" s="15" t="s">
        <v>30</v>
      </c>
      <c r="D19" s="15" t="s">
        <v>44</v>
      </c>
      <c r="F19" s="46" t="s">
        <v>35</v>
      </c>
      <c r="G19" s="46"/>
    </row>
    <row r="20" spans="1:7" ht="16.5" customHeight="1" x14ac:dyDescent="0.25">
      <c r="A20" s="2" t="str">
        <f>A5</f>
        <v>Propaga</v>
      </c>
      <c r="B20" s="32">
        <f>D5</f>
        <v>0.15789473684210525</v>
      </c>
      <c r="C20" s="32">
        <f>I5</f>
        <v>0.46666666666666673</v>
      </c>
      <c r="D20" s="32">
        <f>SUM(B20:C20)</f>
        <v>0.62456140350877198</v>
      </c>
      <c r="F20" s="38">
        <f>D20/C31</f>
        <v>0.646098003629764</v>
      </c>
      <c r="G20" s="38"/>
    </row>
    <row r="21" spans="1:7" ht="16.5" customHeight="1" x14ac:dyDescent="0.25">
      <c r="A21" s="2" t="str">
        <f t="shared" ref="A21:A27" si="3">A6</f>
        <v>Free</v>
      </c>
      <c r="B21" s="32">
        <f t="shared" ref="B21:B27" si="4">D6</f>
        <v>0.15789473684210525</v>
      </c>
      <c r="C21" s="32">
        <f t="shared" ref="C21:C27" si="5">I6</f>
        <v>0.46666666666666673</v>
      </c>
      <c r="D21" s="32">
        <f>SUM(B21:C21)</f>
        <v>0.62456140350877198</v>
      </c>
      <c r="F21" s="38">
        <f>D21/C31</f>
        <v>0.646098003629764</v>
      </c>
      <c r="G21" s="38"/>
    </row>
    <row r="22" spans="1:7" ht="16.5" customHeight="1" x14ac:dyDescent="0.25">
      <c r="A22" s="2" t="str">
        <f t="shared" si="3"/>
        <v>Tempero</v>
      </c>
      <c r="B22" s="32">
        <f t="shared" si="4"/>
        <v>0.47368421052631582</v>
      </c>
      <c r="C22" s="32">
        <f t="shared" si="5"/>
        <v>0.46666666666666673</v>
      </c>
      <c r="D22" s="32">
        <f t="shared" ref="D22:D27" si="6">SUM(B22:C22)</f>
        <v>0.94035087719298249</v>
      </c>
      <c r="F22" s="38">
        <f>D22/C31</f>
        <v>0.97277676950998182</v>
      </c>
      <c r="G22" s="38"/>
    </row>
    <row r="23" spans="1:7" ht="16.5" customHeight="1" x14ac:dyDescent="0.25">
      <c r="A23" s="2" t="str">
        <f t="shared" si="3"/>
        <v>Ezcuze</v>
      </c>
      <c r="B23" s="32">
        <f t="shared" si="4"/>
        <v>0.29473684210526319</v>
      </c>
      <c r="C23" s="32">
        <f t="shared" si="5"/>
        <v>0.5</v>
      </c>
      <c r="D23" s="32">
        <f t="shared" si="6"/>
        <v>0.79473684210526319</v>
      </c>
      <c r="F23" s="38">
        <f>D23/C31</f>
        <v>0.82214156079854805</v>
      </c>
      <c r="G23" s="38"/>
    </row>
    <row r="24" spans="1:7" ht="16.5" customHeight="1" x14ac:dyDescent="0.25">
      <c r="A24" s="2" t="str">
        <f t="shared" si="3"/>
        <v>Tatticas</v>
      </c>
      <c r="B24" s="32">
        <f t="shared" si="4"/>
        <v>0.15789473684210525</v>
      </c>
      <c r="C24" s="32">
        <f t="shared" si="5"/>
        <v>0.46666666666666673</v>
      </c>
      <c r="D24" s="32">
        <f t="shared" si="6"/>
        <v>0.62456140350877198</v>
      </c>
      <c r="F24" s="38">
        <f>D24/C31</f>
        <v>0.646098003629764</v>
      </c>
      <c r="G24" s="38"/>
    </row>
    <row r="25" spans="1:7" ht="16.5" customHeight="1" x14ac:dyDescent="0.25">
      <c r="A25" s="2" t="str">
        <f t="shared" si="3"/>
        <v>Tiriva</v>
      </c>
      <c r="B25" s="32">
        <f t="shared" si="4"/>
        <v>0.2105263157894737</v>
      </c>
      <c r="C25" s="32">
        <f t="shared" si="5"/>
        <v>0.46666666666666673</v>
      </c>
      <c r="D25" s="32">
        <f t="shared" si="6"/>
        <v>0.67719298245614046</v>
      </c>
      <c r="F25" s="38">
        <f>D25/C31</f>
        <v>0.70054446460980035</v>
      </c>
      <c r="G25" s="38"/>
    </row>
    <row r="26" spans="1:7" ht="16.5" customHeight="1" x14ac:dyDescent="0.25">
      <c r="A26" s="2" t="str">
        <f t="shared" si="3"/>
        <v>Black Flag</v>
      </c>
      <c r="B26" s="32">
        <f t="shared" si="4"/>
        <v>0.10526315789473685</v>
      </c>
      <c r="C26" s="32">
        <f t="shared" si="5"/>
        <v>0.46666666666666673</v>
      </c>
      <c r="D26" s="32">
        <f t="shared" si="6"/>
        <v>0.57192982456140362</v>
      </c>
      <c r="F26" s="38">
        <f>D26/C31</f>
        <v>0.59165154264972786</v>
      </c>
      <c r="G26" s="38"/>
    </row>
    <row r="27" spans="1:7" ht="16.5" customHeight="1" x14ac:dyDescent="0.25">
      <c r="A27" s="2" t="str">
        <f t="shared" si="3"/>
        <v>Foco</v>
      </c>
      <c r="B27" s="32">
        <f t="shared" si="4"/>
        <v>0.5</v>
      </c>
      <c r="C27" s="32">
        <f t="shared" si="5"/>
        <v>0.46666666666666673</v>
      </c>
      <c r="D27" s="32">
        <f t="shared" si="6"/>
        <v>0.96666666666666679</v>
      </c>
      <c r="F27" s="38">
        <f>D27/C31</f>
        <v>1</v>
      </c>
      <c r="G27" s="38"/>
    </row>
    <row r="28" spans="1:7" ht="16.5" customHeight="1" x14ac:dyDescent="0.25">
      <c r="B28" s="18"/>
      <c r="C28" s="20"/>
      <c r="D28" s="20"/>
      <c r="E28" s="20"/>
    </row>
    <row r="30" spans="1:7" ht="16.5" customHeight="1" x14ac:dyDescent="0.25">
      <c r="B30" s="22" t="s">
        <v>26</v>
      </c>
      <c r="C30" s="22" t="s">
        <v>36</v>
      </c>
    </row>
    <row r="31" spans="1:7" ht="16.5" customHeight="1" x14ac:dyDescent="0.25">
      <c r="B31" s="2" t="str">
        <f>A27</f>
        <v>Foco</v>
      </c>
      <c r="C31" s="31">
        <f>MAX(D20:D27)</f>
        <v>0.96666666666666679</v>
      </c>
    </row>
  </sheetData>
  <mergeCells count="13">
    <mergeCell ref="A3:D3"/>
    <mergeCell ref="F3:I3"/>
    <mergeCell ref="A18:D18"/>
    <mergeCell ref="F18:G18"/>
    <mergeCell ref="F19:G19"/>
    <mergeCell ref="F25:G25"/>
    <mergeCell ref="F26:G26"/>
    <mergeCell ref="F27:G27"/>
    <mergeCell ref="F20:G20"/>
    <mergeCell ref="F21:G21"/>
    <mergeCell ref="F22:G22"/>
    <mergeCell ref="F23:G23"/>
    <mergeCell ref="F24:G2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zoomScale="115" zoomScaleNormal="115" workbookViewId="0"/>
  </sheetViews>
  <sheetFormatPr defaultColWidth="13.7109375" defaultRowHeight="16.5" customHeight="1" x14ac:dyDescent="0.25"/>
  <sheetData>
    <row r="2" spans="1:9" ht="16.5" customHeight="1" x14ac:dyDescent="0.25">
      <c r="A2" s="47" t="s">
        <v>47</v>
      </c>
      <c r="B2" s="47"/>
      <c r="C2" s="47"/>
      <c r="E2" s="48" t="s">
        <v>48</v>
      </c>
      <c r="F2" s="48"/>
      <c r="H2" s="49" t="s">
        <v>49</v>
      </c>
      <c r="I2" s="50"/>
    </row>
    <row r="3" spans="1:9" ht="16.5" customHeight="1" x14ac:dyDescent="0.25">
      <c r="A3" s="10" t="s">
        <v>26</v>
      </c>
      <c r="B3" s="10" t="s">
        <v>21</v>
      </c>
      <c r="C3" s="10" t="s">
        <v>37</v>
      </c>
      <c r="E3" s="19" t="s">
        <v>35</v>
      </c>
      <c r="F3" s="19" t="s">
        <v>38</v>
      </c>
      <c r="H3" s="24" t="s">
        <v>26</v>
      </c>
      <c r="I3" s="24" t="s">
        <v>39</v>
      </c>
    </row>
    <row r="4" spans="1:9" ht="16.5" customHeight="1" x14ac:dyDescent="0.25">
      <c r="A4" s="2" t="s">
        <v>18</v>
      </c>
      <c r="B4" s="28">
        <v>1</v>
      </c>
      <c r="C4" s="28">
        <f>B4*5</f>
        <v>5</v>
      </c>
      <c r="E4" s="27">
        <f>'Jungamento Proposta de Preços'!F20</f>
        <v>0.646098003629764</v>
      </c>
      <c r="F4" s="28">
        <f t="shared" ref="F4:F11" si="0">E4*5</f>
        <v>3.2304900181488199</v>
      </c>
      <c r="H4" s="2" t="s">
        <v>18</v>
      </c>
      <c r="I4" s="29">
        <f t="shared" ref="I4:I11" si="1">F4+C4</f>
        <v>8.2304900181488208</v>
      </c>
    </row>
    <row r="5" spans="1:9" ht="16.5" customHeight="1" x14ac:dyDescent="0.25">
      <c r="A5" s="2" t="s">
        <v>12</v>
      </c>
      <c r="B5" s="28">
        <v>0.95850622406638997</v>
      </c>
      <c r="C5" s="28">
        <f t="shared" ref="C5:C11" si="2">B5*5</f>
        <v>4.7925311203319501</v>
      </c>
      <c r="E5" s="27">
        <f>'Jungamento Proposta de Preços'!F21</f>
        <v>0.646098003629764</v>
      </c>
      <c r="F5" s="28">
        <f t="shared" si="0"/>
        <v>3.2304900181488199</v>
      </c>
      <c r="H5" s="2" t="s">
        <v>12</v>
      </c>
      <c r="I5" s="29">
        <f t="shared" si="1"/>
        <v>8.0230211384807699</v>
      </c>
    </row>
    <row r="6" spans="1:9" ht="16.5" customHeight="1" x14ac:dyDescent="0.25">
      <c r="A6" s="2" t="s">
        <v>13</v>
      </c>
      <c r="B6" s="28">
        <v>0.87136929460580903</v>
      </c>
      <c r="C6" s="28">
        <f t="shared" si="2"/>
        <v>4.3568464730290453</v>
      </c>
      <c r="E6" s="27">
        <f>'Jungamento Proposta de Preços'!F22</f>
        <v>0.97277676950998182</v>
      </c>
      <c r="F6" s="28">
        <f t="shared" si="0"/>
        <v>4.8638838475499089</v>
      </c>
      <c r="H6" s="2" t="s">
        <v>13</v>
      </c>
      <c r="I6" s="29">
        <f t="shared" si="1"/>
        <v>9.220730320578955</v>
      </c>
    </row>
    <row r="7" spans="1:9" ht="16.5" customHeight="1" x14ac:dyDescent="0.25">
      <c r="A7" s="2" t="s">
        <v>15</v>
      </c>
      <c r="B7" s="28">
        <v>0.86307053941908696</v>
      </c>
      <c r="C7" s="28">
        <f t="shared" si="2"/>
        <v>4.3153526970954346</v>
      </c>
      <c r="E7" s="27">
        <f>'Jungamento Proposta de Preços'!F23</f>
        <v>0.82214156079854805</v>
      </c>
      <c r="F7" s="28">
        <f t="shared" si="0"/>
        <v>4.1107078039927405</v>
      </c>
      <c r="H7" s="2" t="s">
        <v>15</v>
      </c>
      <c r="I7" s="29">
        <f t="shared" si="1"/>
        <v>8.4260605010881751</v>
      </c>
    </row>
    <row r="8" spans="1:9" ht="16.5" customHeight="1" x14ac:dyDescent="0.25">
      <c r="A8" s="2" t="s">
        <v>25</v>
      </c>
      <c r="B8" s="28">
        <v>0.82572614107883824</v>
      </c>
      <c r="C8" s="28">
        <f t="shared" si="2"/>
        <v>4.1286307053941913</v>
      </c>
      <c r="E8" s="27">
        <f>'Jungamento Proposta de Preços'!F24</f>
        <v>0.646098003629764</v>
      </c>
      <c r="F8" s="28">
        <f t="shared" si="0"/>
        <v>3.2304900181488199</v>
      </c>
      <c r="H8" s="2" t="s">
        <v>25</v>
      </c>
      <c r="I8" s="29">
        <f t="shared" si="1"/>
        <v>7.3591207235430112</v>
      </c>
    </row>
    <row r="9" spans="1:9" ht="16.5" customHeight="1" x14ac:dyDescent="0.25">
      <c r="A9" s="2" t="s">
        <v>14</v>
      </c>
      <c r="B9" s="28">
        <v>0.62655601659751026</v>
      </c>
      <c r="C9" s="28">
        <f t="shared" si="2"/>
        <v>3.1327800829875514</v>
      </c>
      <c r="E9" s="27">
        <f>'Jungamento Proposta de Preços'!F25</f>
        <v>0.70054446460980035</v>
      </c>
      <c r="F9" s="28">
        <f t="shared" si="0"/>
        <v>3.5027223230490017</v>
      </c>
      <c r="H9" s="2" t="s">
        <v>14</v>
      </c>
      <c r="I9" s="29">
        <f t="shared" si="1"/>
        <v>6.6355024060365526</v>
      </c>
    </row>
    <row r="10" spans="1:9" ht="16.5" customHeight="1" x14ac:dyDescent="0.25">
      <c r="A10" s="2" t="s">
        <v>16</v>
      </c>
      <c r="B10" s="28">
        <v>0.59751037344398328</v>
      </c>
      <c r="C10" s="28">
        <f t="shared" si="2"/>
        <v>2.9875518672199162</v>
      </c>
      <c r="E10" s="27">
        <f>'Jungamento Proposta de Preços'!F26</f>
        <v>0.59165154264972786</v>
      </c>
      <c r="F10" s="28">
        <f t="shared" si="0"/>
        <v>2.9582577132486394</v>
      </c>
      <c r="H10" s="2" t="s">
        <v>16</v>
      </c>
      <c r="I10" s="29">
        <f t="shared" si="1"/>
        <v>5.9458095804685556</v>
      </c>
    </row>
    <row r="11" spans="1:9" ht="16.5" customHeight="1" x14ac:dyDescent="0.25">
      <c r="A11" s="2" t="s">
        <v>11</v>
      </c>
      <c r="B11" s="28">
        <v>0.54356846473029041</v>
      </c>
      <c r="C11" s="28">
        <f t="shared" si="2"/>
        <v>2.717842323651452</v>
      </c>
      <c r="E11" s="27">
        <f>'Jungamento Proposta de Preços'!F27</f>
        <v>1</v>
      </c>
      <c r="F11" s="28">
        <f t="shared" si="0"/>
        <v>5</v>
      </c>
      <c r="H11" s="2" t="s">
        <v>11</v>
      </c>
      <c r="I11" s="29">
        <f t="shared" si="1"/>
        <v>7.7178423236514515</v>
      </c>
    </row>
    <row r="13" spans="1:9" ht="16.5" customHeight="1" x14ac:dyDescent="0.25">
      <c r="A13" s="51"/>
      <c r="B13" s="51"/>
    </row>
    <row r="14" spans="1:9" ht="16.5" customHeight="1" x14ac:dyDescent="0.25">
      <c r="A14" s="23" t="s">
        <v>50</v>
      </c>
      <c r="B14" s="23" t="s">
        <v>26</v>
      </c>
      <c r="C14" s="23" t="s">
        <v>39</v>
      </c>
    </row>
    <row r="15" spans="1:9" ht="16.5" customHeight="1" x14ac:dyDescent="0.25">
      <c r="A15" s="6">
        <v>1</v>
      </c>
      <c r="B15" s="34" t="s">
        <v>13</v>
      </c>
      <c r="C15" s="35">
        <v>9.220730320578955</v>
      </c>
    </row>
    <row r="16" spans="1:9" ht="16.5" customHeight="1" x14ac:dyDescent="0.25">
      <c r="A16" s="3">
        <v>2</v>
      </c>
      <c r="B16" s="2" t="s">
        <v>15</v>
      </c>
      <c r="C16" s="29">
        <v>8.4260605010881751</v>
      </c>
    </row>
    <row r="17" spans="1:3" ht="16.5" customHeight="1" x14ac:dyDescent="0.25">
      <c r="A17" s="3">
        <v>3</v>
      </c>
      <c r="B17" s="2" t="s">
        <v>18</v>
      </c>
      <c r="C17" s="29">
        <v>8.2304900181488208</v>
      </c>
    </row>
    <row r="18" spans="1:3" ht="16.5" customHeight="1" x14ac:dyDescent="0.25">
      <c r="A18" s="3">
        <v>4</v>
      </c>
      <c r="B18" s="2" t="s">
        <v>12</v>
      </c>
      <c r="C18" s="29">
        <v>8.0230211384807699</v>
      </c>
    </row>
    <row r="19" spans="1:3" ht="16.5" customHeight="1" x14ac:dyDescent="0.25">
      <c r="A19" s="3">
        <v>5</v>
      </c>
      <c r="B19" s="2" t="s">
        <v>11</v>
      </c>
      <c r="C19" s="29">
        <v>7.7178423236514515</v>
      </c>
    </row>
    <row r="20" spans="1:3" ht="16.5" customHeight="1" x14ac:dyDescent="0.25">
      <c r="A20" s="3">
        <v>6</v>
      </c>
      <c r="B20" s="2" t="s">
        <v>25</v>
      </c>
      <c r="C20" s="29">
        <v>7.3591207235430112</v>
      </c>
    </row>
    <row r="21" spans="1:3" ht="16.5" customHeight="1" x14ac:dyDescent="0.25">
      <c r="A21" s="3">
        <v>7</v>
      </c>
      <c r="B21" s="2" t="s">
        <v>14</v>
      </c>
      <c r="C21" s="29">
        <v>6.6355024060365526</v>
      </c>
    </row>
    <row r="22" spans="1:3" ht="16.5" customHeight="1" x14ac:dyDescent="0.25">
      <c r="A22" s="3">
        <v>8</v>
      </c>
      <c r="B22" s="2" t="s">
        <v>16</v>
      </c>
      <c r="C22" s="29">
        <v>5.9458095804685556</v>
      </c>
    </row>
  </sheetData>
  <sortState ref="B15:C22">
    <sortCondition descending="1" ref="C15"/>
  </sortState>
  <mergeCells count="4">
    <mergeCell ref="A2:C2"/>
    <mergeCell ref="E2:F2"/>
    <mergeCell ref="H2:I2"/>
    <mergeCell ref="A13:B1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Jungamento Proposta Técnica</vt:lpstr>
      <vt:lpstr>Jungamento Proposta de Preços</vt:lpstr>
      <vt:lpstr>Jungamento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2019-10-21T16:07:18Z</dcterms:modified>
</cp:coreProperties>
</file>